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1"/>
  <workbookPr/>
  <mc:AlternateContent xmlns:mc="http://schemas.openxmlformats.org/markup-compatibility/2006">
    <mc:Choice Requires="x15">
      <x15ac:absPath xmlns:x15ac="http://schemas.microsoft.com/office/spreadsheetml/2010/11/ac" url="https://romanoffgroup.sharepoint.com/sites/GlobalDocuments/Fire Alarm Division/02 - Forms/Fire Alarm Master/"/>
    </mc:Choice>
  </mc:AlternateContent>
  <xr:revisionPtr revIDLastSave="506" documentId="8_{5034FD5F-51BA-4F3C-AD8A-2865DD5D1893}" xr6:coauthVersionLast="47" xr6:coauthVersionMax="47" xr10:uidLastSave="{8A5AF063-6264-4944-9A7C-DE6028498FD4}"/>
  <bookViews>
    <workbookView xWindow="28680" yWindow="-120" windowWidth="29040" windowHeight="15720" xr2:uid="{C0A9AE3D-4775-46DD-B12D-59860B6DDCE6}"/>
  </bookViews>
  <sheets>
    <sheet name="Sheet1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7" i="2" l="1"/>
  <c r="G17" i="2"/>
  <c r="F12" i="2"/>
  <c r="F17" i="2" s="1"/>
  <c r="G9" i="2"/>
  <c r="H6" i="2" l="1"/>
  <c r="G6" i="2"/>
  <c r="G3" i="2" l="1"/>
</calcChain>
</file>

<file path=xl/sharedStrings.xml><?xml version="1.0" encoding="utf-8"?>
<sst xmlns="http://schemas.openxmlformats.org/spreadsheetml/2006/main" count="159" uniqueCount="108">
  <si>
    <t>% COMPLETE</t>
  </si>
  <si>
    <t>JOB NUMBER</t>
  </si>
  <si>
    <t>JOB NAME</t>
  </si>
  <si>
    <t>LOCATION</t>
  </si>
  <si>
    <t>Est. Starting Qtr</t>
  </si>
  <si>
    <t>FIRE ALARM BUDGET - VENDOR BID APPROVAL</t>
  </si>
  <si>
    <t>LABOR ESTIMATE</t>
  </si>
  <si>
    <t>MATERIAL ESTIMATE</t>
  </si>
  <si>
    <t>PM ASSIGNED</t>
  </si>
  <si>
    <t>AOR</t>
  </si>
  <si>
    <t>VOIP OR PHONE LINE</t>
  </si>
  <si>
    <t>Plans</t>
  </si>
  <si>
    <t>AMOUNT LEFT ON CONTRACT</t>
  </si>
  <si>
    <t>FIRE VENDOR</t>
  </si>
  <si>
    <t>INSTALL PARTNER TEAM UP WITH RER</t>
  </si>
  <si>
    <t>P/S OR INSTALL</t>
  </si>
  <si>
    <t>NOTES</t>
  </si>
  <si>
    <t>ISSUES</t>
  </si>
  <si>
    <t>1ST MILESTONE</t>
  </si>
  <si>
    <t>2ND MILESTONE</t>
  </si>
  <si>
    <t>3RD MILESTONE</t>
  </si>
  <si>
    <t>4TH MILESTONE</t>
  </si>
  <si>
    <t>5TH MILESTONE</t>
  </si>
  <si>
    <t>6TH MILESTONE</t>
  </si>
  <si>
    <t>7TH MILESTONE</t>
  </si>
  <si>
    <t>ELEVATOR FINAL</t>
  </si>
  <si>
    <t>PRETEST</t>
  </si>
  <si>
    <t>FINAL</t>
  </si>
  <si>
    <t>C/O DROP DEAD DATE</t>
  </si>
  <si>
    <t>NUMBER OF UNITS</t>
  </si>
  <si>
    <t>SEP CLUB HOUSE - FIRE ALARM</t>
  </si>
  <si>
    <t>N3780</t>
  </si>
  <si>
    <t>TRAILS AT TWIN LAKES</t>
  </si>
  <si>
    <t>3006 CHARLESTON RD, DURHAM</t>
  </si>
  <si>
    <t>N/A</t>
  </si>
  <si>
    <t>ED Wolfe</t>
  </si>
  <si>
    <t>NO</t>
  </si>
  <si>
    <t>No</t>
  </si>
  <si>
    <t>ENC</t>
  </si>
  <si>
    <t>INSTALL</t>
  </si>
  <si>
    <t>ENC - THEY MESSED UP THE VA JOB AND RER IS HOLDING A LOT OF MONEY, ENC IS PROCCEDING WITH LEGAL - COULD PULL OFF THIS JOB, Bill time to RER</t>
  </si>
  <si>
    <t>2 REMAINING BUIDLINGS ARE ROUGHED BUT NOT DRYWALL FINISHED</t>
  </si>
  <si>
    <t>G2030</t>
  </si>
  <si>
    <t>1100 COLUMBIA</t>
  </si>
  <si>
    <t>1009 S COLUMBIA ST, CHAPEL HILL</t>
  </si>
  <si>
    <t>Q2</t>
  </si>
  <si>
    <t>JON KOSER</t>
  </si>
  <si>
    <t>YES</t>
  </si>
  <si>
    <t>VOIP</t>
  </si>
  <si>
    <t>Done</t>
  </si>
  <si>
    <t>RER</t>
  </si>
  <si>
    <t>THIS IS A TURNKEY FOR US</t>
  </si>
  <si>
    <t>BUILDING NOT DRY IN</t>
  </si>
  <si>
    <t>12/16 S ROUGH - 12/23 N ROUGH IN</t>
  </si>
  <si>
    <t>TRIM S 3/30/26 TRIM N 5/4/26</t>
  </si>
  <si>
    <t>G2020</t>
  </si>
  <si>
    <t>HOME 2 SUITES</t>
  </si>
  <si>
    <t>2051 CENTURY DR, RALEIGH</t>
  </si>
  <si>
    <t>BRADLEY STOWELL</t>
  </si>
  <si>
    <t>SUNLAND</t>
  </si>
  <si>
    <t>CIRCUIT 5</t>
  </si>
  <si>
    <t>P/S WITH VENDOR - RER INSTALL</t>
  </si>
  <si>
    <t>IS NOW A P/S WITH CIRCUIT 5 INSTALLING Bill time to RER</t>
  </si>
  <si>
    <t>BEHIND AND NEED ROUGH IN BEFORE END OF THIS MONTH - TOP FLOORS TO BE ROUGH IN 2 WEEKS</t>
  </si>
  <si>
    <t>9/11 - 5TH &amp; 4TH FLOOR ROUGH IN</t>
  </si>
  <si>
    <t>9/23 3RD FLOOR ROUGH IN</t>
  </si>
  <si>
    <t>9/25 2ND FLOOR ROUGH IN</t>
  </si>
  <si>
    <t>9/26 BELOW PODIUM ROUGH IN</t>
  </si>
  <si>
    <t>10/20/25 WITH SPRINKLER SYSTEM TEST</t>
  </si>
  <si>
    <t>G2040</t>
  </si>
  <si>
    <t>VARSITY AT COLLEGEVIEW</t>
  </si>
  <si>
    <t>1400 CREST RD, RALEIGH</t>
  </si>
  <si>
    <t>Yes</t>
  </si>
  <si>
    <t>P/S</t>
  </si>
  <si>
    <t>HASN’T STARTED - CHANGE OVER TO RER</t>
  </si>
  <si>
    <t>G2070</t>
  </si>
  <si>
    <t>GRIFFIN WESTON 2</t>
  </si>
  <si>
    <t>1700 EVANS RD, CARY</t>
  </si>
  <si>
    <t>end Q1 Q2</t>
  </si>
  <si>
    <t>G2100</t>
  </si>
  <si>
    <t>MATORO ON MADISON</t>
  </si>
  <si>
    <t xml:space="preserve">3622 SHANNON RD, DURHAM </t>
  </si>
  <si>
    <t>3/5/26 ROUGH IN</t>
  </si>
  <si>
    <t>G2080</t>
  </si>
  <si>
    <t>DURANT RD</t>
  </si>
  <si>
    <t>RALEIGH</t>
  </si>
  <si>
    <t>NELSON</t>
  </si>
  <si>
    <t>G2090</t>
  </si>
  <si>
    <t>THE GROUNDS</t>
  </si>
  <si>
    <t>933 GATE VIEW LN, WINSTON-SALEM</t>
  </si>
  <si>
    <t>End Q1</t>
  </si>
  <si>
    <t>Echelon at Cary</t>
  </si>
  <si>
    <t>Carry</t>
  </si>
  <si>
    <t>Josh Silba</t>
  </si>
  <si>
    <t>Waterfront Apts</t>
  </si>
  <si>
    <t>Homestead, PA</t>
  </si>
  <si>
    <t>Management</t>
  </si>
  <si>
    <t>Project J</t>
  </si>
  <si>
    <t>Charlotte, NC</t>
  </si>
  <si>
    <t>Michael Fallon</t>
  </si>
  <si>
    <t>Dimond</t>
  </si>
  <si>
    <t>Spacecraft North Davidson</t>
  </si>
  <si>
    <t>Brandon Ellis</t>
  </si>
  <si>
    <t>56 State Street Hotel Project</t>
  </si>
  <si>
    <t>Charleston, SC</t>
  </si>
  <si>
    <t>Trinity Lane Family Apartments</t>
  </si>
  <si>
    <t>Nashville, TN</t>
  </si>
  <si>
    <t>Total's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</si>
</sst>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9" fontId="0" fillId="4" borderId="1" xfId="0" applyNumberFormat="1" applyFill="1" applyBorder="1" applyAlignment="1">
      <alignment horizontal="center" vertical="center" wrapText="1"/>
    </xf>
    <xf numFmtId="164" fontId="0" fillId="4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5">
    <dxf>
      <font>
        <color theme="1"/>
      </font>
      <fill>
        <patternFill patternType="solid">
          <bgColor rgb="FFFFEB9C"/>
        </patternFill>
      </fill>
    </dxf>
    <dxf>
      <font>
        <color theme="1"/>
      </font>
      <fill>
        <patternFill patternType="solid">
          <bgColor theme="4" tint="0.79998168889431442"/>
        </patternFill>
      </fill>
    </dxf>
    <dxf>
      <font>
        <color theme="1"/>
      </font>
      <fill>
        <patternFill patternType="solid">
          <bgColor theme="6" tint="0.79998168889431442"/>
        </patternFill>
      </fill>
    </dxf>
    <dxf>
      <font>
        <color theme="1"/>
      </font>
      <fill>
        <patternFill patternType="solid">
          <bgColor theme="8" tint="0.59999389629810485"/>
        </patternFill>
      </fill>
    </dxf>
    <dxf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C5D074-8F71-4B8C-8B08-0397958371F3}">
  <dimension ref="A1:AE48"/>
  <sheetViews>
    <sheetView tabSelected="1" topLeftCell="D1" workbookViewId="0">
      <pane ySplit="1" topLeftCell="A2" activePane="bottomLeft" state="frozen"/>
      <selection pane="bottomLeft" activeCell="A4" sqref="A4"/>
    </sheetView>
  </sheetViews>
  <sheetFormatPr defaultRowHeight="15"/>
  <cols>
    <col min="1" max="1" width="11.7109375" style="1" customWidth="1"/>
    <col min="2" max="2" width="17.5703125" style="1" customWidth="1"/>
    <col min="3" max="3" width="24.28515625" style="1" bestFit="1" customWidth="1"/>
    <col min="4" max="5" width="35.85546875" style="1" customWidth="1"/>
    <col min="6" max="6" width="23" style="1" customWidth="1"/>
    <col min="7" max="7" width="15.140625" style="1" customWidth="1"/>
    <col min="8" max="8" width="16" style="1" customWidth="1"/>
    <col min="9" max="9" width="27" style="1" customWidth="1"/>
    <col min="10" max="10" width="7.28515625" style="1" customWidth="1"/>
    <col min="11" max="12" width="11.7109375" style="1" customWidth="1"/>
    <col min="13" max="13" width="16.5703125" style="1" customWidth="1"/>
    <col min="14" max="14" width="16.42578125" style="1" customWidth="1"/>
    <col min="15" max="15" width="17.7109375" style="1" customWidth="1"/>
    <col min="16" max="16" width="17.28515625" style="1" customWidth="1"/>
    <col min="17" max="17" width="34.85546875" style="1" customWidth="1"/>
    <col min="18" max="18" width="47.5703125" style="1" customWidth="1"/>
    <col min="19" max="19" width="12.28515625" style="1" customWidth="1"/>
    <col min="20" max="20" width="11.5703125" style="1" customWidth="1"/>
    <col min="21" max="29" width="12.5703125" style="1" customWidth="1"/>
    <col min="30" max="31" width="12.5703125" style="1" bestFit="1" customWidth="1"/>
  </cols>
  <sheetData>
    <row r="1" spans="1:31" ht="45">
      <c r="A1" s="3" t="s">
        <v>0</v>
      </c>
      <c r="B1" s="4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</row>
    <row r="2" spans="1:31" ht="72.75">
      <c r="A2" s="14">
        <v>0.6</v>
      </c>
      <c r="B2" s="1" t="s">
        <v>31</v>
      </c>
      <c r="C2" s="1" t="s">
        <v>32</v>
      </c>
      <c r="D2" s="1" t="s">
        <v>33</v>
      </c>
      <c r="F2" s="8">
        <v>0</v>
      </c>
      <c r="G2" s="8" t="s">
        <v>34</v>
      </c>
      <c r="H2" s="8" t="s">
        <v>34</v>
      </c>
      <c r="I2" s="1" t="s">
        <v>35</v>
      </c>
      <c r="J2" s="1" t="s">
        <v>36</v>
      </c>
      <c r="L2" s="1" t="s">
        <v>37</v>
      </c>
      <c r="M2" s="8">
        <v>38362</v>
      </c>
      <c r="N2" s="1" t="s">
        <v>38</v>
      </c>
      <c r="P2" s="1" t="s">
        <v>39</v>
      </c>
      <c r="Q2" s="1" t="s">
        <v>40</v>
      </c>
      <c r="R2" s="1" t="s">
        <v>41</v>
      </c>
      <c r="AD2" s="1">
        <v>168</v>
      </c>
      <c r="AE2" s="1" t="s">
        <v>36</v>
      </c>
    </row>
    <row r="3" spans="1:31" ht="57.75">
      <c r="A3" s="14">
        <v>0.5</v>
      </c>
      <c r="B3" s="1" t="s">
        <v>42</v>
      </c>
      <c r="C3" s="1" t="s">
        <v>43</v>
      </c>
      <c r="D3" s="1" t="s">
        <v>44</v>
      </c>
      <c r="E3" s="1" t="s">
        <v>45</v>
      </c>
      <c r="F3" s="8">
        <v>55776</v>
      </c>
      <c r="G3" s="8">
        <f>15634.38+27306.25+1542.19</f>
        <v>44482.82</v>
      </c>
      <c r="H3" s="8" t="s">
        <v>34</v>
      </c>
      <c r="I3" s="1" t="s">
        <v>46</v>
      </c>
      <c r="J3" s="1" t="s">
        <v>47</v>
      </c>
      <c r="K3" s="1" t="s">
        <v>48</v>
      </c>
      <c r="L3" s="1" t="s">
        <v>49</v>
      </c>
      <c r="M3" s="8"/>
      <c r="N3" s="1" t="s">
        <v>50</v>
      </c>
      <c r="P3" s="1" t="s">
        <v>39</v>
      </c>
      <c r="Q3" s="1" t="s">
        <v>51</v>
      </c>
      <c r="R3" s="1" t="s">
        <v>52</v>
      </c>
      <c r="S3" s="1" t="s">
        <v>53</v>
      </c>
      <c r="T3" s="1" t="s">
        <v>54</v>
      </c>
      <c r="AD3" s="1">
        <v>59</v>
      </c>
      <c r="AE3" s="1" t="s">
        <v>36</v>
      </c>
    </row>
    <row r="4" spans="1:31" ht="57.75">
      <c r="A4" s="14">
        <v>0.5</v>
      </c>
      <c r="B4" s="1" t="s">
        <v>55</v>
      </c>
      <c r="C4" s="1" t="s">
        <v>56</v>
      </c>
      <c r="D4" s="1" t="s">
        <v>57</v>
      </c>
      <c r="F4" s="8">
        <v>0</v>
      </c>
      <c r="G4" s="8" t="s">
        <v>34</v>
      </c>
      <c r="H4" s="8" t="s">
        <v>34</v>
      </c>
      <c r="I4" s="1" t="s">
        <v>58</v>
      </c>
      <c r="J4" s="1" t="s">
        <v>47</v>
      </c>
      <c r="K4" s="1" t="s">
        <v>48</v>
      </c>
      <c r="L4" s="1" t="s">
        <v>37</v>
      </c>
      <c r="M4" s="8"/>
      <c r="N4" s="1" t="s">
        <v>59</v>
      </c>
      <c r="O4" s="1" t="s">
        <v>60</v>
      </c>
      <c r="P4" s="1" t="s">
        <v>61</v>
      </c>
      <c r="Q4" s="1" t="s">
        <v>62</v>
      </c>
      <c r="R4" s="1" t="s">
        <v>63</v>
      </c>
      <c r="S4" s="7" t="s">
        <v>64</v>
      </c>
      <c r="T4" s="1" t="s">
        <v>65</v>
      </c>
      <c r="U4" s="1" t="s">
        <v>66</v>
      </c>
      <c r="V4" s="1" t="s">
        <v>67</v>
      </c>
      <c r="Z4" s="6">
        <v>45600</v>
      </c>
      <c r="AA4" s="1" t="s">
        <v>68</v>
      </c>
      <c r="AB4" s="6">
        <v>45964</v>
      </c>
      <c r="AC4" s="6">
        <v>46003</v>
      </c>
      <c r="AD4" s="1">
        <v>120</v>
      </c>
      <c r="AE4" s="1" t="s">
        <v>36</v>
      </c>
    </row>
    <row r="5" spans="1:31" ht="29.25">
      <c r="A5" s="14">
        <v>0</v>
      </c>
      <c r="B5" s="1" t="s">
        <v>69</v>
      </c>
      <c r="C5" s="1" t="s">
        <v>70</v>
      </c>
      <c r="D5" s="1" t="s">
        <v>71</v>
      </c>
      <c r="F5" s="8">
        <v>474726</v>
      </c>
      <c r="G5" s="8"/>
      <c r="H5" s="8"/>
      <c r="I5" s="1" t="s">
        <v>46</v>
      </c>
      <c r="L5" s="1" t="s">
        <v>72</v>
      </c>
      <c r="M5" s="8"/>
      <c r="N5" s="1" t="s">
        <v>50</v>
      </c>
      <c r="O5" s="1" t="s">
        <v>60</v>
      </c>
      <c r="P5" s="1" t="s">
        <v>73</v>
      </c>
      <c r="Q5" s="1" t="s">
        <v>74</v>
      </c>
      <c r="AD5" s="1">
        <v>221</v>
      </c>
      <c r="AE5" s="1" t="s">
        <v>36</v>
      </c>
    </row>
    <row r="6" spans="1:31" ht="29.25">
      <c r="A6" s="14">
        <v>0</v>
      </c>
      <c r="B6" s="1" t="s">
        <v>75</v>
      </c>
      <c r="C6" s="1" t="s">
        <v>76</v>
      </c>
      <c r="D6" s="1" t="s">
        <v>77</v>
      </c>
      <c r="E6" s="1" t="s">
        <v>78</v>
      </c>
      <c r="F6" s="8">
        <v>96966</v>
      </c>
      <c r="G6" s="8">
        <f>4732.13+23360+1565.63</f>
        <v>29657.760000000002</v>
      </c>
      <c r="H6" s="8">
        <f>42982.5+9290</f>
        <v>52272.5</v>
      </c>
      <c r="I6" s="1" t="s">
        <v>46</v>
      </c>
      <c r="L6" s="1" t="s">
        <v>49</v>
      </c>
      <c r="M6" s="8"/>
      <c r="N6" s="1" t="s">
        <v>50</v>
      </c>
      <c r="P6" s="1" t="s">
        <v>73</v>
      </c>
      <c r="Q6" s="1" t="s">
        <v>74</v>
      </c>
      <c r="AD6" s="1">
        <v>52</v>
      </c>
      <c r="AE6" s="1" t="s">
        <v>36</v>
      </c>
    </row>
    <row r="7" spans="1:31" ht="29.25">
      <c r="A7" s="14">
        <v>0</v>
      </c>
      <c r="B7" s="1" t="s">
        <v>79</v>
      </c>
      <c r="C7" s="1" t="s">
        <v>80</v>
      </c>
      <c r="D7" s="1" t="s">
        <v>81</v>
      </c>
      <c r="F7" s="8">
        <v>8542</v>
      </c>
      <c r="G7" s="8"/>
      <c r="H7" s="8"/>
      <c r="I7" s="1" t="s">
        <v>35</v>
      </c>
      <c r="L7" s="1" t="s">
        <v>72</v>
      </c>
      <c r="M7" s="8"/>
      <c r="N7" s="1" t="s">
        <v>50</v>
      </c>
      <c r="P7" s="1" t="s">
        <v>39</v>
      </c>
      <c r="S7" s="1" t="s">
        <v>82</v>
      </c>
      <c r="AB7" s="6">
        <v>46195</v>
      </c>
      <c r="AC7" s="6">
        <v>46219</v>
      </c>
      <c r="AD7" s="1">
        <v>6</v>
      </c>
      <c r="AE7" s="1" t="s">
        <v>36</v>
      </c>
    </row>
    <row r="8" spans="1:31">
      <c r="A8" s="14">
        <v>0</v>
      </c>
      <c r="B8" s="1" t="s">
        <v>83</v>
      </c>
      <c r="C8" s="1" t="s">
        <v>84</v>
      </c>
      <c r="D8" s="1" t="s">
        <v>85</v>
      </c>
      <c r="F8" s="8">
        <v>280500</v>
      </c>
      <c r="G8" s="8"/>
      <c r="H8" s="8"/>
      <c r="I8" s="1" t="s">
        <v>86</v>
      </c>
      <c r="J8" s="1" t="s">
        <v>47</v>
      </c>
      <c r="L8" s="1" t="s">
        <v>72</v>
      </c>
      <c r="M8" s="8"/>
      <c r="N8" s="1" t="s">
        <v>50</v>
      </c>
      <c r="P8" s="1" t="s">
        <v>39</v>
      </c>
      <c r="AD8" s="1">
        <v>200</v>
      </c>
      <c r="AE8" s="1" t="s">
        <v>47</v>
      </c>
    </row>
    <row r="9" spans="1:31">
      <c r="A9" s="14">
        <v>0</v>
      </c>
      <c r="B9" s="1" t="s">
        <v>87</v>
      </c>
      <c r="C9" s="1" t="s">
        <v>88</v>
      </c>
      <c r="D9" s="1" t="s">
        <v>89</v>
      </c>
      <c r="E9" s="1" t="s">
        <v>90</v>
      </c>
      <c r="F9" s="8">
        <v>442980</v>
      </c>
      <c r="G9" s="8">
        <f>129440+45249.75</f>
        <v>174689.75</v>
      </c>
      <c r="H9" s="8">
        <v>167612</v>
      </c>
      <c r="I9" s="1" t="s">
        <v>58</v>
      </c>
      <c r="J9" s="1" t="s">
        <v>37</v>
      </c>
      <c r="L9" s="1" t="s">
        <v>49</v>
      </c>
      <c r="M9" s="8"/>
      <c r="N9" s="1" t="s">
        <v>50</v>
      </c>
      <c r="O9" s="1" t="s">
        <v>60</v>
      </c>
      <c r="P9" s="1" t="s">
        <v>39</v>
      </c>
      <c r="AC9" s="6">
        <v>46508</v>
      </c>
      <c r="AD9" s="1">
        <v>229</v>
      </c>
    </row>
    <row r="10" spans="1:31">
      <c r="A10" s="14">
        <v>0</v>
      </c>
      <c r="B10" s="1">
        <v>122600001</v>
      </c>
      <c r="C10" s="1" t="s">
        <v>91</v>
      </c>
      <c r="D10" s="1" t="s">
        <v>92</v>
      </c>
      <c r="F10" s="8">
        <v>221000</v>
      </c>
      <c r="G10" s="8"/>
      <c r="H10" s="8"/>
      <c r="I10" s="1" t="s">
        <v>93</v>
      </c>
      <c r="L10" s="1" t="s">
        <v>72</v>
      </c>
      <c r="M10" s="8"/>
      <c r="N10" s="1" t="s">
        <v>50</v>
      </c>
      <c r="AD10" s="1">
        <v>185</v>
      </c>
    </row>
    <row r="11" spans="1:31">
      <c r="A11" s="14">
        <v>0</v>
      </c>
      <c r="B11" s="1">
        <v>32500028</v>
      </c>
      <c r="C11" s="1" t="s">
        <v>94</v>
      </c>
      <c r="D11" s="1" t="s">
        <v>95</v>
      </c>
      <c r="F11" s="8">
        <v>230000</v>
      </c>
      <c r="G11" s="8"/>
      <c r="H11" s="8"/>
      <c r="L11" s="1" t="s">
        <v>37</v>
      </c>
      <c r="M11" s="8"/>
      <c r="N11" s="1" t="s">
        <v>96</v>
      </c>
      <c r="AD11" s="1">
        <v>225</v>
      </c>
    </row>
    <row r="12" spans="1:31">
      <c r="A12" s="14">
        <v>0</v>
      </c>
      <c r="B12" s="1">
        <v>32500002</v>
      </c>
      <c r="C12" s="1" t="s">
        <v>97</v>
      </c>
      <c r="D12" s="1" t="s">
        <v>98</v>
      </c>
      <c r="F12" s="8">
        <f>16816+82759</f>
        <v>99575</v>
      </c>
      <c r="G12" s="8" t="s">
        <v>34</v>
      </c>
      <c r="H12" s="8" t="s">
        <v>34</v>
      </c>
      <c r="I12" s="1" t="s">
        <v>99</v>
      </c>
      <c r="J12" s="1" t="s">
        <v>72</v>
      </c>
      <c r="L12" s="1" t="s">
        <v>37</v>
      </c>
      <c r="M12" s="8"/>
      <c r="N12" s="1" t="s">
        <v>100</v>
      </c>
      <c r="AD12" s="1">
        <v>84</v>
      </c>
    </row>
    <row r="13" spans="1:31">
      <c r="A13" s="14">
        <v>0</v>
      </c>
      <c r="B13" s="1">
        <v>3250035</v>
      </c>
      <c r="C13" s="1" t="s">
        <v>101</v>
      </c>
      <c r="D13" s="10" t="s">
        <v>98</v>
      </c>
      <c r="F13" s="8">
        <v>425000</v>
      </c>
      <c r="G13" s="8"/>
      <c r="H13" s="8"/>
      <c r="I13" s="1" t="s">
        <v>102</v>
      </c>
      <c r="L13" s="1" t="s">
        <v>72</v>
      </c>
      <c r="M13" s="8"/>
      <c r="N13" s="1" t="s">
        <v>50</v>
      </c>
      <c r="AD13" s="1">
        <v>371</v>
      </c>
    </row>
    <row r="14" spans="1:31" ht="29.25">
      <c r="A14" s="14">
        <v>0</v>
      </c>
      <c r="C14" s="1" t="s">
        <v>103</v>
      </c>
      <c r="D14" s="1" t="s">
        <v>104</v>
      </c>
      <c r="F14" s="8">
        <v>129200</v>
      </c>
      <c r="G14" s="8"/>
      <c r="H14" s="8"/>
      <c r="L14" s="1" t="s">
        <v>37</v>
      </c>
      <c r="M14" s="8"/>
      <c r="N14" s="1" t="s">
        <v>96</v>
      </c>
      <c r="AD14" s="1">
        <v>50</v>
      </c>
    </row>
    <row r="15" spans="1:31" ht="29.25">
      <c r="A15" s="14">
        <v>0</v>
      </c>
      <c r="B15" s="1">
        <v>142500003</v>
      </c>
      <c r="C15" s="1" t="s">
        <v>105</v>
      </c>
      <c r="D15" s="1" t="s">
        <v>106</v>
      </c>
      <c r="F15" s="8">
        <v>336867</v>
      </c>
      <c r="G15" s="8"/>
      <c r="H15" s="8"/>
      <c r="L15" s="1" t="s">
        <v>37</v>
      </c>
      <c r="M15" s="8"/>
      <c r="N15" s="1" t="s">
        <v>96</v>
      </c>
      <c r="AD15" s="1">
        <v>233</v>
      </c>
    </row>
    <row r="16" spans="1:31">
      <c r="A16" s="9"/>
      <c r="F16" s="8"/>
      <c r="G16" s="8"/>
      <c r="H16" s="8"/>
      <c r="M16" s="8"/>
    </row>
    <row r="17" spans="1:13">
      <c r="A17" s="11"/>
      <c r="B17" s="13" t="s">
        <v>107</v>
      </c>
      <c r="C17" s="13"/>
      <c r="D17" s="13"/>
      <c r="E17" s="13"/>
      <c r="F17" s="12">
        <f>SUM(F2:F15)</f>
        <v>2801132</v>
      </c>
      <c r="G17" s="12">
        <f>SUM(G3:G16)</f>
        <v>248830.33000000002</v>
      </c>
      <c r="H17" s="12">
        <f>SUM(H6:H16)</f>
        <v>219884.5</v>
      </c>
      <c r="M17" s="8"/>
    </row>
    <row r="18" spans="1:13">
      <c r="A18" s="9"/>
      <c r="F18" s="8"/>
      <c r="G18" s="8"/>
      <c r="H18" s="8"/>
      <c r="M18" s="8"/>
    </row>
    <row r="19" spans="1:13">
      <c r="A19" s="9"/>
      <c r="F19" s="8"/>
      <c r="G19" s="8"/>
      <c r="H19" s="8"/>
      <c r="M19" s="8"/>
    </row>
    <row r="20" spans="1:13">
      <c r="A20" s="9"/>
      <c r="F20" s="8"/>
      <c r="G20" s="8"/>
      <c r="H20" s="8"/>
      <c r="M20" s="8"/>
    </row>
    <row r="21" spans="1:13">
      <c r="A21" s="9"/>
      <c r="F21" s="8"/>
      <c r="G21" s="8"/>
      <c r="H21" s="8"/>
      <c r="M21" s="8"/>
    </row>
    <row r="22" spans="1:13">
      <c r="A22" s="9"/>
      <c r="F22" s="8"/>
      <c r="G22" s="8"/>
      <c r="H22" s="8"/>
      <c r="M22" s="8"/>
    </row>
    <row r="23" spans="1:13">
      <c r="A23" s="9"/>
      <c r="F23" s="8"/>
      <c r="G23" s="8"/>
      <c r="H23" s="8"/>
      <c r="M23" s="8"/>
    </row>
    <row r="24" spans="1:13">
      <c r="A24" s="9"/>
      <c r="F24" s="8"/>
      <c r="G24" s="8"/>
      <c r="H24" s="8"/>
      <c r="M24" s="8"/>
    </row>
    <row r="25" spans="1:13">
      <c r="A25" s="9"/>
      <c r="F25" s="8"/>
      <c r="G25" s="8"/>
      <c r="H25" s="8"/>
      <c r="M25" s="8"/>
    </row>
    <row r="26" spans="1:13">
      <c r="A26" s="9"/>
      <c r="F26" s="8"/>
      <c r="G26" s="8"/>
      <c r="H26" s="8"/>
      <c r="M26" s="8"/>
    </row>
    <row r="27" spans="1:13">
      <c r="A27" s="9"/>
      <c r="F27" s="8"/>
      <c r="G27" s="8"/>
      <c r="H27" s="8"/>
      <c r="M27" s="8"/>
    </row>
    <row r="28" spans="1:13">
      <c r="A28" s="9"/>
      <c r="F28" s="8"/>
      <c r="G28" s="8"/>
      <c r="H28" s="8"/>
      <c r="M28" s="8"/>
    </row>
    <row r="29" spans="1:13">
      <c r="F29" s="8"/>
      <c r="G29" s="8"/>
      <c r="H29" s="8"/>
      <c r="M29" s="8"/>
    </row>
    <row r="30" spans="1:13">
      <c r="F30" s="8"/>
      <c r="G30" s="8"/>
      <c r="H30" s="8"/>
      <c r="M30" s="8"/>
    </row>
    <row r="31" spans="1:13">
      <c r="F31" s="8"/>
      <c r="G31" s="8"/>
      <c r="H31" s="8"/>
      <c r="M31" s="8"/>
    </row>
    <row r="32" spans="1:13">
      <c r="F32" s="8"/>
      <c r="G32" s="8"/>
      <c r="H32" s="8"/>
      <c r="M32" s="8"/>
    </row>
    <row r="33" spans="6:13">
      <c r="F33" s="8"/>
      <c r="G33" s="8"/>
      <c r="H33" s="8"/>
      <c r="M33" s="8"/>
    </row>
    <row r="34" spans="6:13">
      <c r="F34" s="8"/>
      <c r="G34" s="8"/>
      <c r="H34" s="8"/>
      <c r="M34" s="8"/>
    </row>
    <row r="35" spans="6:13">
      <c r="F35" s="8"/>
      <c r="G35" s="8"/>
      <c r="H35" s="8"/>
      <c r="M35" s="8"/>
    </row>
    <row r="36" spans="6:13">
      <c r="F36" s="8"/>
      <c r="G36" s="8"/>
      <c r="H36" s="8"/>
      <c r="M36" s="8"/>
    </row>
    <row r="37" spans="6:13">
      <c r="F37" s="8"/>
      <c r="G37" s="8"/>
      <c r="H37" s="8"/>
      <c r="M37" s="8"/>
    </row>
    <row r="38" spans="6:13">
      <c r="F38" s="8"/>
      <c r="G38" s="8"/>
      <c r="H38" s="8"/>
      <c r="M38" s="8"/>
    </row>
    <row r="39" spans="6:13">
      <c r="F39" s="8"/>
      <c r="G39" s="8"/>
      <c r="H39" s="8"/>
      <c r="M39" s="8"/>
    </row>
    <row r="40" spans="6:13">
      <c r="M40" s="8"/>
    </row>
    <row r="41" spans="6:13">
      <c r="M41" s="8"/>
    </row>
    <row r="42" spans="6:13">
      <c r="M42" s="8"/>
    </row>
    <row r="43" spans="6:13">
      <c r="M43" s="8"/>
    </row>
    <row r="44" spans="6:13">
      <c r="M44" s="8"/>
    </row>
    <row r="45" spans="6:13">
      <c r="M45" s="8"/>
    </row>
    <row r="46" spans="6:13">
      <c r="M46" s="8"/>
    </row>
    <row r="47" spans="6:13">
      <c r="M47" s="8"/>
    </row>
    <row r="48" spans="6:13">
      <c r="M48" s="8"/>
    </row>
  </sheetData>
  <phoneticPr fontId="3" type="noConversion"/>
  <conditionalFormatting sqref="I2:I27">
    <cfRule type="cellIs" dxfId="4" priority="1" operator="equal">
      <formula>"BRADLEY STOWELL"</formula>
    </cfRule>
    <cfRule type="cellIs" dxfId="3" priority="2" operator="equal">
      <formula>"ED WOLFE"</formula>
    </cfRule>
    <cfRule type="cellIs" dxfId="2" priority="3" operator="equal">
      <formula>"JON KOSER"</formula>
    </cfRule>
    <cfRule type="cellIs" dxfId="1" priority="4" operator="equal">
      <formula>"ALBERTO GARCIA"</formula>
    </cfRule>
    <cfRule type="cellIs" dxfId="0" priority="5" operator="equal">
      <formula>"DANIEL ORR"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8caf1dee-2efe-4500-a8a2-a9254d1865bd">WYP7K3C5K245-1860883953-817</_dlc_DocId>
    <_dlc_DocIdUrl xmlns="8caf1dee-2efe-4500-a8a2-a9254d1865bd">
      <Url>https://romanoffgroup.sharepoint.com/sites/GlobalDocuments/_layouts/15/DocIdRedir.aspx?ID=WYP7K3C5K245-1860883953-817</Url>
      <Description>WYP7K3C5K245-1860883953-817</Description>
    </_dlc_DocIdUrl>
    <TaxCatchAll xmlns="8caf1dee-2efe-4500-a8a2-a9254d1865bd" xsi:nil="true"/>
    <lcf76f155ced4ddcb4097134ff3c332f xmlns="bd898eba-a3cb-40ae-8e43-65cc5832e7f3">
      <Terms xmlns="http://schemas.microsoft.com/office/infopath/2007/PartnerControls"/>
    </lcf76f155ced4ddcb4097134ff3c332f>
    <_dlc_DocIdPersistId xmlns="8caf1dee-2efe-4500-a8a2-a9254d1865bd">false</_dlc_DocIdPersistId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6BA9B9226898443AF2BA8169544B835" ma:contentTypeVersion="10" ma:contentTypeDescription="Create a new document." ma:contentTypeScope="" ma:versionID="98450933d36d6e976076347bf350b518">
  <xsd:schema xmlns:xsd="http://www.w3.org/2001/XMLSchema" xmlns:xs="http://www.w3.org/2001/XMLSchema" xmlns:p="http://schemas.microsoft.com/office/2006/metadata/properties" xmlns:ns2="8caf1dee-2efe-4500-a8a2-a9254d1865bd" xmlns:ns3="bd898eba-a3cb-40ae-8e43-65cc5832e7f3" targetNamespace="http://schemas.microsoft.com/office/2006/metadata/properties" ma:root="true" ma:fieldsID="7f4953b618047c8242b2bdfd200c6951" ns2:_="" ns3:_="">
    <xsd:import namespace="8caf1dee-2efe-4500-a8a2-a9254d1865bd"/>
    <xsd:import namespace="bd898eba-a3cb-40ae-8e43-65cc5832e7f3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af1dee-2efe-4500-a8a2-a9254d1865bd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19" nillable="true" ma:displayName="Taxonomy Catch All Column" ma:hidden="true" ma:list="{2c64e86d-8aea-445c-b66d-fccf7ea4dd1d}" ma:internalName="TaxCatchAll" ma:showField="CatchAllData" ma:web="8caf1dee-2efe-4500-a8a2-a9254d1865b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898eba-a3cb-40ae-8e43-65cc5832e7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11cd02a0-8529-41fa-861e-e845f324b66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02B6ECB-351C-49C2-BB25-F26DADFE19BE}"/>
</file>

<file path=customXml/itemProps2.xml><?xml version="1.0" encoding="utf-8"?>
<ds:datastoreItem xmlns:ds="http://schemas.openxmlformats.org/officeDocument/2006/customXml" ds:itemID="{1C50D8E3-ED90-44A5-90B4-90E606E50B0F}"/>
</file>

<file path=customXml/itemProps3.xml><?xml version="1.0" encoding="utf-8"?>
<ds:datastoreItem xmlns:ds="http://schemas.openxmlformats.org/officeDocument/2006/customXml" ds:itemID="{BB7FA44C-47D5-499C-BB86-35278590ACAB}"/>
</file>

<file path=customXml/itemProps4.xml><?xml version="1.0" encoding="utf-8"?>
<ds:datastoreItem xmlns:ds="http://schemas.openxmlformats.org/officeDocument/2006/customXml" ds:itemID="{6B84CE08-2830-4FE1-83A6-3547082B23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Frank Dibisceglie</dc:creator>
  <cp:keywords/>
  <dc:description/>
  <cp:lastModifiedBy>Paul Nannery</cp:lastModifiedBy>
  <cp:revision/>
  <dcterms:created xsi:type="dcterms:W3CDTF">2025-06-23T11:11:25Z</dcterms:created>
  <dcterms:modified xsi:type="dcterms:W3CDTF">2026-01-19T17:41:47Z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0x010100D6BA9B9226898443AF2BA8169544B835</vt:lpwstr>
  </property>
  <property fmtid="{D5CDD505-2E9C-101B-9397-08002B2CF9AE}" pid="3" name="_dlc_DocIdItemGuid">
    <vt:lpwstr>997dedd3-c067-43cb-9568-6165728b33ca</vt:lpwstr>
  </property>
  <property fmtid="{D5CDD505-2E9C-101B-9397-08002B2CF9AE}" pid="4" name="MediaServiceImageTags">
    <vt:lpwstr/>
  </property>
  <property fmtid="{D5CDD505-2E9C-101B-9397-08002B2CF9AE}" pid="5" name="xd_ProgID">
    <vt:lpwstr/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bool>false</vt:bool>
  </property>
</Properties>
</file>